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p2\user_folders$\cherieb\Desktop\"/>
    </mc:Choice>
  </mc:AlternateContent>
  <bookViews>
    <workbookView xWindow="0" yWindow="0" windowWidth="21600" windowHeight="9735" activeTab="1"/>
  </bookViews>
  <sheets>
    <sheet name="起跑參賽者" sheetId="1" r:id="rId1"/>
    <sheet name="領跑參賽者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2" i="2" l="1"/>
  <c r="N11" i="2"/>
  <c r="N8" i="2"/>
  <c r="M12" i="1"/>
  <c r="M11" i="1"/>
  <c r="M8" i="1"/>
  <c r="D19" i="2" l="1"/>
  <c r="D15" i="2"/>
  <c r="D16" i="2"/>
  <c r="D17" i="2"/>
  <c r="D18" i="2"/>
  <c r="D14" i="2"/>
  <c r="D19" i="1"/>
  <c r="D18" i="1"/>
  <c r="D17" i="1"/>
  <c r="D16" i="1"/>
  <c r="D15" i="1"/>
  <c r="D14" i="1"/>
  <c r="E14" i="1"/>
  <c r="D8" i="2" l="1"/>
  <c r="D4" i="2"/>
  <c r="D4" i="1"/>
  <c r="D38" i="2"/>
  <c r="D37" i="2"/>
  <c r="D36" i="2"/>
  <c r="D34" i="2"/>
  <c r="D33" i="2"/>
  <c r="D32" i="2"/>
  <c r="D31" i="2"/>
  <c r="D30" i="2"/>
  <c r="D29" i="2"/>
  <c r="D26" i="2"/>
  <c r="D28" i="2"/>
  <c r="D25" i="2"/>
  <c r="D24" i="2"/>
  <c r="D35" i="2"/>
  <c r="D27" i="2"/>
  <c r="D23" i="2"/>
  <c r="D10" i="2"/>
  <c r="D9" i="2"/>
  <c r="D27" i="1"/>
  <c r="D26" i="1"/>
  <c r="D25" i="1"/>
  <c r="D24" i="1"/>
  <c r="D23" i="1"/>
  <c r="D10" i="1"/>
  <c r="D9" i="1"/>
  <c r="D8" i="1"/>
  <c r="E20" i="1" l="1"/>
  <c r="E28" i="1" s="1"/>
  <c r="E20" i="2"/>
  <c r="F20" i="2" s="1"/>
  <c r="E39" i="2"/>
  <c r="F20" i="1" l="1"/>
  <c r="F30" i="1"/>
  <c r="G20" i="1"/>
  <c r="H20" i="1"/>
  <c r="H20" i="2"/>
  <c r="G20" i="2"/>
  <c r="E40" i="2"/>
  <c r="G42" i="2" s="1"/>
  <c r="H42" i="2" l="1"/>
  <c r="G30" i="1"/>
  <c r="H30" i="1"/>
  <c r="F42" i="2"/>
</calcChain>
</file>

<file path=xl/sharedStrings.xml><?xml version="1.0" encoding="utf-8"?>
<sst xmlns="http://schemas.openxmlformats.org/spreadsheetml/2006/main" count="125" uniqueCount="79">
  <si>
    <t>VIP</t>
  </si>
  <si>
    <t>330/350</t>
  </si>
  <si>
    <t>點數示意圖</t>
  </si>
  <si>
    <t>競賽分數</t>
  </si>
  <si>
    <t>啟動套盒 $200</t>
  </si>
  <si>
    <t>啟動套盒 $330/350</t>
  </si>
  <si>
    <t>啟動套盒 $1k</t>
  </si>
  <si>
    <t>事業成長</t>
  </si>
  <si>
    <t xml:space="preserve">第 1個月額外訂貨 </t>
  </si>
  <si>
    <t>第 2個月保持訂貨</t>
  </si>
  <si>
    <t>第 3個月保持訂貨</t>
  </si>
  <si>
    <t>第 4個月保持訂貨</t>
  </si>
  <si>
    <t>第 5個月保持訂貨</t>
  </si>
  <si>
    <t>第 6個月保持訂貨</t>
  </si>
  <si>
    <t>保持競賽級別</t>
  </si>
  <si>
    <t>珍珠級別</t>
  </si>
  <si>
    <t>在參賽級別基礎上晉升級別</t>
  </si>
  <si>
    <t>保持在新級別</t>
  </si>
  <si>
    <t>一等獎</t>
  </si>
  <si>
    <t>雙人獎</t>
  </si>
  <si>
    <t>特等獎+代金券</t>
  </si>
  <si>
    <t>獎勵</t>
  </si>
  <si>
    <t>點數</t>
  </si>
  <si>
    <t>競賽點</t>
  </si>
  <si>
    <t>個人點數</t>
  </si>
  <si>
    <t>分享</t>
  </si>
  <si>
    <t>啟動套盒類別</t>
  </si>
  <si>
    <t>啟動套盒數量</t>
  </si>
  <si>
    <t>* 事業成長點</t>
  </si>
  <si>
    <t>每月額外訂貨</t>
  </si>
  <si>
    <t>訂貨點數</t>
  </si>
  <si>
    <t>第1個月額外訂貨</t>
  </si>
  <si>
    <t>第2個月保持訂貨</t>
  </si>
  <si>
    <t>第3個月保持訂貨</t>
  </si>
  <si>
    <t>第4個月保持訂貨</t>
  </si>
  <si>
    <t>第5個月保持訂貨</t>
  </si>
  <si>
    <t>第6個月保持訂貨</t>
  </si>
  <si>
    <t>加入新人/保留新人累積總點數</t>
  </si>
  <si>
    <t>成長</t>
  </si>
  <si>
    <t>保持參賽級別</t>
  </si>
  <si>
    <t>合格晉級</t>
  </si>
  <si>
    <t>額外月份保持合格</t>
  </si>
  <si>
    <t>晉升至珍珠級別</t>
  </si>
  <si>
    <t>保持在珍珠級別</t>
  </si>
  <si>
    <t>總共累積點數</t>
  </si>
  <si>
    <t>完成進度百分比</t>
  </si>
  <si>
    <t>* - 最多 $1,000 CV/COE/每月</t>
  </si>
  <si>
    <t>規定總點數</t>
  </si>
  <si>
    <t>總點數</t>
  </si>
  <si>
    <t>規定分享點</t>
  </si>
  <si>
    <t>一等獎-一人行陸地遊</t>
  </si>
  <si>
    <t>雙人獎- 二人行陸地遊</t>
  </si>
  <si>
    <t>特等獎-二人行加旅行津貼</t>
  </si>
  <si>
    <t>第一代下線合格晉級</t>
  </si>
  <si>
    <t>第一代下線額外月份保持合格</t>
  </si>
  <si>
    <t>第一代下線珍珠經理晉級</t>
  </si>
  <si>
    <t>第一代下線珍珠經理額外月份保持合格</t>
  </si>
  <si>
    <t>第二代下線合格晉級</t>
  </si>
  <si>
    <t>第二代下線額外月份保持合格</t>
  </si>
  <si>
    <t>第二代下線珍珠經理晉級</t>
  </si>
  <si>
    <t>第三代下線合格晉級</t>
  </si>
  <si>
    <t>第三代下線額外月份保持合格</t>
  </si>
  <si>
    <t>第三代下線珍珠經理晉級</t>
  </si>
  <si>
    <t>第三代下線珍珠經理額外月份保持合格</t>
  </si>
  <si>
    <t>第四代下線合格晉級</t>
  </si>
  <si>
    <t>第四代下線額外月份保持合格</t>
  </si>
  <si>
    <t>第四代下線珍珠經理晉級</t>
  </si>
  <si>
    <t>第四代下線珍珠經理額外月份保持合格獎</t>
  </si>
  <si>
    <t># 級別晉升總點數</t>
  </si>
  <si>
    <t>雙人獎-二人行陸地遊</t>
  </si>
  <si>
    <t>啟動套盒$330/350</t>
  </si>
  <si>
    <t>啟動套盒$1k</t>
  </si>
  <si>
    <t>下線晉級</t>
  </si>
  <si>
    <t>珍珠及以上級別</t>
  </si>
  <si>
    <t>第1代</t>
  </si>
  <si>
    <t>第2代</t>
  </si>
  <si>
    <t>第3代</t>
  </si>
  <si>
    <t>第4代</t>
  </si>
  <si>
    <t>下線保持晉升的級別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</si>
</sst>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/>
    <xf numFmtId="0" fontId="0" fillId="2" borderId="0" xfId="0" applyFill="1"/>
    <xf numFmtId="0" fontId="3" fillId="0" borderId="4" xfId="0" applyFont="1" applyBorder="1"/>
    <xf numFmtId="164" fontId="4" fillId="4" borderId="4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4" fontId="2" fillId="3" borderId="0" xfId="1" applyNumberFormat="1" applyFont="1" applyFill="1"/>
    <xf numFmtId="0" fontId="3" fillId="2" borderId="4" xfId="0" applyFont="1" applyFill="1" applyBorder="1"/>
    <xf numFmtId="164" fontId="4" fillId="5" borderId="4" xfId="1" applyNumberFormat="1" applyFont="1" applyFill="1" applyBorder="1" applyAlignment="1">
      <alignment horizontal="right"/>
    </xf>
    <xf numFmtId="165" fontId="4" fillId="6" borderId="4" xfId="1" applyNumberFormat="1" applyFont="1" applyFill="1" applyBorder="1" applyAlignment="1">
      <alignment horizontal="right"/>
    </xf>
    <xf numFmtId="0" fontId="0" fillId="0" borderId="1" xfId="0" applyBorder="1"/>
    <xf numFmtId="0" fontId="0" fillId="0" borderId="2" xfId="0" applyBorder="1"/>
    <xf numFmtId="164" fontId="2" fillId="3" borderId="2" xfId="1" applyNumberFormat="1" applyFont="1" applyFill="1" applyBorder="1"/>
    <xf numFmtId="0" fontId="0" fillId="2" borderId="2" xfId="0" applyFill="1" applyBorder="1"/>
    <xf numFmtId="0" fontId="0" fillId="2" borderId="3" xfId="0" applyFill="1" applyBorder="1"/>
    <xf numFmtId="164" fontId="4" fillId="0" borderId="4" xfId="1" applyNumberFormat="1" applyFont="1" applyBorder="1" applyAlignment="1">
      <alignment horizontal="right"/>
    </xf>
    <xf numFmtId="165" fontId="4" fillId="0" borderId="4" xfId="1" applyNumberFormat="1" applyFont="1" applyBorder="1" applyAlignment="1">
      <alignment horizontal="right"/>
    </xf>
    <xf numFmtId="0" fontId="0" fillId="0" borderId="5" xfId="0" applyBorder="1"/>
    <xf numFmtId="0" fontId="0" fillId="2" borderId="6" xfId="0" applyFill="1" applyBorder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/>
    <xf numFmtId="164" fontId="2" fillId="3" borderId="7" xfId="1" applyNumberFormat="1" applyFont="1" applyFill="1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2" fillId="0" borderId="9" xfId="0" applyFont="1" applyBorder="1"/>
    <xf numFmtId="164" fontId="2" fillId="3" borderId="9" xfId="1" applyNumberFormat="1" applyFont="1" applyFill="1" applyBorder="1"/>
    <xf numFmtId="9" fontId="2" fillId="0" borderId="9" xfId="2" applyFont="1" applyBorder="1"/>
    <xf numFmtId="9" fontId="2" fillId="0" borderId="10" xfId="2" applyFont="1" applyBorder="1"/>
    <xf numFmtId="164" fontId="1" fillId="3" borderId="0" xfId="1" applyNumberFormat="1" applyFill="1"/>
    <xf numFmtId="0" fontId="0" fillId="2" borderId="9" xfId="0" applyFill="1" applyBorder="1"/>
    <xf numFmtId="0" fontId="0" fillId="2" borderId="10" xfId="0" applyFill="1" applyBorder="1"/>
    <xf numFmtId="164" fontId="2" fillId="3" borderId="11" xfId="1" applyNumberFormat="1" applyFont="1" applyFill="1" applyBorder="1"/>
    <xf numFmtId="164" fontId="2" fillId="0" borderId="0" xfId="1" applyNumberFormat="1" applyFont="1"/>
    <xf numFmtId="9" fontId="0" fillId="0" borderId="0" xfId="2" applyFont="1"/>
    <xf numFmtId="0" fontId="2" fillId="0" borderId="12" xfId="0" applyFont="1" applyBorder="1"/>
    <xf numFmtId="0" fontId="2" fillId="0" borderId="13" xfId="0" applyFont="1" applyBorder="1"/>
    <xf numFmtId="9" fontId="2" fillId="0" borderId="13" xfId="2" applyFont="1" applyBorder="1"/>
    <xf numFmtId="9" fontId="2" fillId="0" borderId="14" xfId="2" applyFont="1" applyBorder="1"/>
    <xf numFmtId="9" fontId="2" fillId="0" borderId="0" xfId="2" applyFont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9" fontId="4" fillId="5" borderId="4" xfId="2" applyFont="1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7" borderId="0" xfId="0" applyFill="1"/>
    <xf numFmtId="0" fontId="0" fillId="7" borderId="9" xfId="0" applyFill="1" applyBorder="1"/>
    <xf numFmtId="0" fontId="0" fillId="8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9" borderId="0" xfId="0" applyFill="1" applyAlignment="1">
      <alignment horizontal="right"/>
    </xf>
    <xf numFmtId="0" fontId="0" fillId="10" borderId="0" xfId="0" applyFill="1" applyAlignment="1">
      <alignment horizontal="right"/>
    </xf>
    <xf numFmtId="43" fontId="0" fillId="0" borderId="0" xfId="1" applyFont="1" applyFill="1"/>
    <xf numFmtId="0" fontId="0" fillId="0" borderId="0" xfId="0" applyFill="1"/>
    <xf numFmtId="0" fontId="2" fillId="0" borderId="1" xfId="0" applyFont="1" applyBorder="1"/>
    <xf numFmtId="164" fontId="6" fillId="11" borderId="0" xfId="1" applyNumberFormat="1" applyFont="1" applyFill="1"/>
    <xf numFmtId="0" fontId="0" fillId="8" borderId="0" xfId="0" applyFill="1" applyAlignment="1">
      <alignment horizontal="righ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1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130" zoomScaleNormal="130" workbookViewId="0">
      <selection activeCell="C13" sqref="C13"/>
    </sheetView>
  </sheetViews>
  <sheetFormatPr defaultRowHeight="15" x14ac:dyDescent="0.25"/>
  <cols>
    <col min="1" max="1" width="5.7109375" customWidth="1"/>
    <col min="2" max="2" width="32.5703125" bestFit="1" customWidth="1"/>
    <col min="3" max="3" width="12.28515625" bestFit="1" customWidth="1"/>
    <col min="4" max="4" width="9.140625" style="1"/>
    <col min="5" max="5" width="11.42578125" bestFit="1" customWidth="1"/>
    <col min="6" max="8" width="21.5703125" customWidth="1"/>
    <col min="11" max="11" width="22.28515625" customWidth="1"/>
    <col min="12" max="12" width="0" hidden="1" customWidth="1"/>
    <col min="14" max="14" width="11.42578125" bestFit="1" customWidth="1"/>
  </cols>
  <sheetData>
    <row r="1" spans="1:14" x14ac:dyDescent="0.25">
      <c r="F1" s="2" t="s">
        <v>18</v>
      </c>
      <c r="G1" s="3" t="s">
        <v>19</v>
      </c>
      <c r="H1" s="2" t="s">
        <v>20</v>
      </c>
      <c r="J1" s="62" t="s">
        <v>2</v>
      </c>
      <c r="K1" s="63"/>
      <c r="L1" s="63"/>
      <c r="M1" s="64"/>
    </row>
    <row r="2" spans="1:14" x14ac:dyDescent="0.25">
      <c r="A2" t="s">
        <v>21</v>
      </c>
      <c r="C2" t="s">
        <v>22</v>
      </c>
      <c r="D2" s="4" t="s">
        <v>23</v>
      </c>
      <c r="F2" s="5"/>
      <c r="H2" s="5"/>
      <c r="J2" s="6"/>
      <c r="K2" s="6"/>
      <c r="L2" s="7"/>
      <c r="M2" s="8" t="s">
        <v>3</v>
      </c>
    </row>
    <row r="3" spans="1:14" x14ac:dyDescent="0.25">
      <c r="B3" t="s">
        <v>24</v>
      </c>
      <c r="C3">
        <v>150</v>
      </c>
      <c r="D3" s="9"/>
      <c r="F3" s="5"/>
      <c r="H3" s="5"/>
      <c r="J3" s="10"/>
      <c r="K3" s="10" t="s">
        <v>4</v>
      </c>
      <c r="L3" s="11"/>
      <c r="M3" s="12">
        <v>12</v>
      </c>
    </row>
    <row r="4" spans="1:14" x14ac:dyDescent="0.25">
      <c r="B4" t="s">
        <v>0</v>
      </c>
      <c r="C4" s="51">
        <v>0</v>
      </c>
      <c r="D4" s="9">
        <f>+C4</f>
        <v>0</v>
      </c>
      <c r="F4" s="5"/>
      <c r="H4" s="5"/>
      <c r="J4" s="10"/>
      <c r="K4" s="10" t="s">
        <v>5</v>
      </c>
      <c r="L4" s="11"/>
      <c r="M4" s="12">
        <v>20</v>
      </c>
    </row>
    <row r="5" spans="1:14" ht="15.75" thickBot="1" x14ac:dyDescent="0.3">
      <c r="D5" s="9"/>
      <c r="F5" s="5"/>
      <c r="H5" s="5"/>
      <c r="J5" s="10"/>
      <c r="K5" s="10" t="s">
        <v>6</v>
      </c>
      <c r="L5" s="11"/>
      <c r="M5" s="12">
        <v>60</v>
      </c>
    </row>
    <row r="6" spans="1:14" x14ac:dyDescent="0.25">
      <c r="A6" s="59" t="s">
        <v>25</v>
      </c>
      <c r="B6" s="14"/>
      <c r="C6" s="14"/>
      <c r="D6" s="15"/>
      <c r="E6" s="14"/>
      <c r="F6" s="16"/>
      <c r="G6" s="14"/>
      <c r="H6" s="17"/>
      <c r="J6" s="10" t="s">
        <v>7</v>
      </c>
      <c r="K6" s="10"/>
      <c r="L6" s="18"/>
      <c r="M6" s="19">
        <v>0</v>
      </c>
    </row>
    <row r="7" spans="1:14" x14ac:dyDescent="0.25">
      <c r="A7" s="20"/>
      <c r="B7" t="s">
        <v>26</v>
      </c>
      <c r="C7" t="s">
        <v>27</v>
      </c>
      <c r="D7" s="9"/>
      <c r="F7" s="5"/>
      <c r="H7" s="21"/>
      <c r="J7" s="10"/>
      <c r="K7" s="10" t="s">
        <v>8</v>
      </c>
      <c r="L7" s="11">
        <v>100</v>
      </c>
      <c r="M7" s="12">
        <v>3</v>
      </c>
    </row>
    <row r="8" spans="1:14" x14ac:dyDescent="0.25">
      <c r="A8" s="20"/>
      <c r="B8" s="22">
        <v>200</v>
      </c>
      <c r="C8" s="51">
        <v>0</v>
      </c>
      <c r="D8" s="9">
        <f>+C8*$M$3</f>
        <v>0</v>
      </c>
      <c r="F8" s="5"/>
      <c r="H8" s="21"/>
      <c r="J8" s="10"/>
      <c r="K8" s="10" t="s">
        <v>9</v>
      </c>
      <c r="L8" s="11">
        <v>100</v>
      </c>
      <c r="M8" s="12">
        <f>+L8*0.06*0.5</f>
        <v>3</v>
      </c>
    </row>
    <row r="9" spans="1:14" x14ac:dyDescent="0.25">
      <c r="A9" s="20"/>
      <c r="B9" s="22" t="s">
        <v>1</v>
      </c>
      <c r="C9" s="51">
        <v>0</v>
      </c>
      <c r="D9" s="9">
        <f>+C9*$M$4</f>
        <v>0</v>
      </c>
      <c r="F9" s="5"/>
      <c r="H9" s="21"/>
      <c r="J9" s="10"/>
      <c r="K9" s="10" t="s">
        <v>10</v>
      </c>
      <c r="L9" s="11">
        <v>100</v>
      </c>
      <c r="M9" s="12">
        <v>5</v>
      </c>
    </row>
    <row r="10" spans="1:14" x14ac:dyDescent="0.25">
      <c r="A10" s="20"/>
      <c r="B10" s="22">
        <v>1000</v>
      </c>
      <c r="C10" s="51">
        <v>0</v>
      </c>
      <c r="D10" s="9">
        <f>+C10*$M$5</f>
        <v>0</v>
      </c>
      <c r="F10" s="5"/>
      <c r="H10" s="21"/>
      <c r="J10" s="10"/>
      <c r="K10" s="10" t="s">
        <v>11</v>
      </c>
      <c r="L10" s="11">
        <v>100</v>
      </c>
      <c r="M10" s="12">
        <v>7</v>
      </c>
    </row>
    <row r="11" spans="1:14" x14ac:dyDescent="0.25">
      <c r="A11" s="20"/>
      <c r="B11" s="22"/>
      <c r="D11" s="9"/>
      <c r="F11" s="5"/>
      <c r="H11" s="21"/>
      <c r="J11" s="10"/>
      <c r="K11" s="10" t="s">
        <v>12</v>
      </c>
      <c r="L11" s="11">
        <v>100</v>
      </c>
      <c r="M11" s="12">
        <f>+L11*0.06*1.5</f>
        <v>9</v>
      </c>
    </row>
    <row r="12" spans="1:14" x14ac:dyDescent="0.25">
      <c r="A12" s="20" t="s">
        <v>28</v>
      </c>
      <c r="D12" s="9"/>
      <c r="F12" s="5"/>
      <c r="H12" s="21"/>
      <c r="J12" s="10"/>
      <c r="K12" s="10" t="s">
        <v>13</v>
      </c>
      <c r="L12" s="11">
        <v>100</v>
      </c>
      <c r="M12" s="12">
        <f>+L12*0.06*2</f>
        <v>12</v>
      </c>
    </row>
    <row r="13" spans="1:14" x14ac:dyDescent="0.25">
      <c r="A13" s="20"/>
      <c r="B13" t="s">
        <v>29</v>
      </c>
      <c r="C13" t="s">
        <v>30</v>
      </c>
      <c r="D13" s="9"/>
      <c r="F13" s="5"/>
      <c r="H13" s="21"/>
      <c r="J13" s="10"/>
      <c r="K13" s="10"/>
      <c r="L13" s="11"/>
      <c r="M13" s="12"/>
    </row>
    <row r="14" spans="1:14" x14ac:dyDescent="0.25">
      <c r="A14" s="20"/>
      <c r="B14" s="23" t="s">
        <v>31</v>
      </c>
      <c r="C14" s="51">
        <v>0</v>
      </c>
      <c r="D14" s="9">
        <f>ROUNDDOWN(C14/100,0)*M7</f>
        <v>0</v>
      </c>
      <c r="E14">
        <f>ROUNDDOWN(C14/100,0)*100</f>
        <v>0</v>
      </c>
      <c r="F14" s="5"/>
      <c r="H14" s="21"/>
      <c r="J14" s="24"/>
      <c r="K14" s="24"/>
      <c r="L14" s="24"/>
      <c r="M14" s="24"/>
      <c r="N14" s="1"/>
    </row>
    <row r="15" spans="1:14" x14ac:dyDescent="0.25">
      <c r="A15" s="20"/>
      <c r="B15" s="23" t="s">
        <v>32</v>
      </c>
      <c r="C15" s="51">
        <v>0</v>
      </c>
      <c r="D15" s="9">
        <f t="shared" ref="D15:D19" si="0">ROUNDDOWN(C15/100,0)*M8</f>
        <v>0</v>
      </c>
      <c r="F15" s="5"/>
      <c r="H15" s="21"/>
      <c r="J15" s="10" t="s">
        <v>14</v>
      </c>
      <c r="K15" s="10"/>
      <c r="L15" s="11"/>
      <c r="M15" s="12">
        <v>50</v>
      </c>
      <c r="N15" s="12" t="s">
        <v>15</v>
      </c>
    </row>
    <row r="16" spans="1:14" x14ac:dyDescent="0.25">
      <c r="A16" s="20"/>
      <c r="B16" s="23" t="s">
        <v>33</v>
      </c>
      <c r="C16" s="51">
        <v>0</v>
      </c>
      <c r="D16" s="9">
        <f t="shared" si="0"/>
        <v>0</v>
      </c>
      <c r="F16" s="5"/>
      <c r="H16" s="21"/>
      <c r="J16" s="10" t="s">
        <v>16</v>
      </c>
      <c r="K16" s="10"/>
      <c r="L16" s="11"/>
      <c r="M16" s="12">
        <v>75</v>
      </c>
      <c r="N16" s="12">
        <v>125</v>
      </c>
    </row>
    <row r="17" spans="1:14" x14ac:dyDescent="0.25">
      <c r="A17" s="20"/>
      <c r="B17" s="23" t="s">
        <v>34</v>
      </c>
      <c r="C17" s="51">
        <v>0</v>
      </c>
      <c r="D17" s="9">
        <f t="shared" si="0"/>
        <v>0</v>
      </c>
      <c r="F17" s="5"/>
      <c r="H17" s="21"/>
      <c r="J17" s="10" t="s">
        <v>17</v>
      </c>
      <c r="K17" s="10"/>
      <c r="L17" s="11"/>
      <c r="M17" s="12">
        <v>150</v>
      </c>
      <c r="N17" s="12">
        <v>250</v>
      </c>
    </row>
    <row r="18" spans="1:14" x14ac:dyDescent="0.25">
      <c r="A18" s="20"/>
      <c r="B18" s="23" t="s">
        <v>35</v>
      </c>
      <c r="C18" s="51">
        <v>0</v>
      </c>
      <c r="D18" s="9">
        <f t="shared" si="0"/>
        <v>0</v>
      </c>
      <c r="F18" s="5"/>
      <c r="H18" s="21"/>
    </row>
    <row r="19" spans="1:14" x14ac:dyDescent="0.25">
      <c r="A19" s="20"/>
      <c r="B19" s="23" t="s">
        <v>36</v>
      </c>
      <c r="C19" s="51">
        <v>0</v>
      </c>
      <c r="D19" s="25">
        <f t="shared" si="0"/>
        <v>0</v>
      </c>
      <c r="F19" s="5"/>
      <c r="H19" s="21"/>
    </row>
    <row r="20" spans="1:14" ht="15.75" thickBot="1" x14ac:dyDescent="0.3">
      <c r="A20" s="26" t="s">
        <v>37</v>
      </c>
      <c r="B20" s="27"/>
      <c r="C20" s="28"/>
      <c r="D20" s="29"/>
      <c r="E20" s="30">
        <f>SUM(D8:D19)+D4</f>
        <v>0</v>
      </c>
      <c r="F20" s="31">
        <f>+E20/F36</f>
        <v>0</v>
      </c>
      <c r="G20" s="31">
        <f>+E20/F37</f>
        <v>0</v>
      </c>
      <c r="H20" s="32">
        <f>+E20/F38</f>
        <v>0</v>
      </c>
    </row>
    <row r="21" spans="1:14" ht="15.75" thickBot="1" x14ac:dyDescent="0.3">
      <c r="D21" s="9"/>
    </row>
    <row r="22" spans="1:14" x14ac:dyDescent="0.25">
      <c r="A22" s="59" t="s">
        <v>38</v>
      </c>
      <c r="B22" s="14"/>
      <c r="C22" s="14"/>
      <c r="D22" s="15"/>
      <c r="E22" s="14"/>
      <c r="F22" s="16"/>
      <c r="G22" s="14"/>
      <c r="H22" s="17"/>
    </row>
    <row r="23" spans="1:14" x14ac:dyDescent="0.25">
      <c r="A23" s="20"/>
      <c r="B23" t="s">
        <v>39</v>
      </c>
      <c r="C23" s="51">
        <v>0</v>
      </c>
      <c r="D23" s="33">
        <f>+C23*M15</f>
        <v>0</v>
      </c>
      <c r="F23" s="5"/>
      <c r="H23" s="21"/>
    </row>
    <row r="24" spans="1:14" x14ac:dyDescent="0.25">
      <c r="A24" s="20"/>
      <c r="B24" s="23" t="s">
        <v>40</v>
      </c>
      <c r="C24" s="51">
        <v>0</v>
      </c>
      <c r="D24" s="9">
        <f>+C24*M16</f>
        <v>0</v>
      </c>
      <c r="F24" s="5"/>
      <c r="H24" s="21"/>
    </row>
    <row r="25" spans="1:14" x14ac:dyDescent="0.25">
      <c r="A25" s="20"/>
      <c r="B25" s="23" t="s">
        <v>41</v>
      </c>
      <c r="C25" s="51">
        <v>0</v>
      </c>
      <c r="D25" s="9">
        <f>+C25*M17</f>
        <v>0</v>
      </c>
      <c r="F25" s="5"/>
      <c r="H25" s="21"/>
    </row>
    <row r="26" spans="1:14" x14ac:dyDescent="0.25">
      <c r="A26" s="20"/>
      <c r="B26" s="23" t="s">
        <v>42</v>
      </c>
      <c r="C26" s="51">
        <v>0</v>
      </c>
      <c r="D26" s="9">
        <f>+C26*N16</f>
        <v>0</v>
      </c>
      <c r="F26" s="5"/>
      <c r="H26" s="21"/>
    </row>
    <row r="27" spans="1:14" ht="15.75" thickBot="1" x14ac:dyDescent="0.3">
      <c r="A27" s="26"/>
      <c r="B27" s="27" t="s">
        <v>43</v>
      </c>
      <c r="C27" s="52">
        <v>0</v>
      </c>
      <c r="D27" s="30">
        <f>+C27*N17</f>
        <v>0</v>
      </c>
      <c r="E27" s="28"/>
      <c r="F27" s="34"/>
      <c r="G27" s="28"/>
      <c r="H27" s="35"/>
    </row>
    <row r="28" spans="1:14" ht="15.75" thickBot="1" x14ac:dyDescent="0.3">
      <c r="A28" s="1" t="s">
        <v>44</v>
      </c>
      <c r="B28" s="1"/>
      <c r="C28" s="1"/>
      <c r="E28" s="36">
        <f>+SUM(D23:D27)+E20</f>
        <v>0</v>
      </c>
      <c r="F28" s="37"/>
      <c r="G28" s="37"/>
      <c r="H28" s="38"/>
    </row>
    <row r="29" spans="1:14" ht="16.5" thickTop="1" thickBot="1" x14ac:dyDescent="0.3">
      <c r="A29" s="1"/>
      <c r="B29" s="1"/>
      <c r="C29" s="1"/>
      <c r="E29" s="1"/>
      <c r="F29" s="37"/>
      <c r="G29" s="37"/>
      <c r="H29" s="38"/>
    </row>
    <row r="30" spans="1:14" s="1" customFormat="1" ht="15.75" thickBot="1" x14ac:dyDescent="0.3">
      <c r="A30" s="39" t="s">
        <v>45</v>
      </c>
      <c r="B30" s="40"/>
      <c r="C30" s="40"/>
      <c r="D30" s="40"/>
      <c r="E30" s="40"/>
      <c r="F30" s="41">
        <f>+E28/E36</f>
        <v>0</v>
      </c>
      <c r="G30" s="41">
        <f>+E28/E37</f>
        <v>0</v>
      </c>
      <c r="H30" s="42">
        <f>+E28/E38</f>
        <v>0</v>
      </c>
      <c r="J30"/>
      <c r="K30"/>
      <c r="L30"/>
      <c r="M30"/>
      <c r="N30"/>
    </row>
    <row r="31" spans="1:14" x14ac:dyDescent="0.25">
      <c r="N31" s="1"/>
    </row>
    <row r="32" spans="1:14" x14ac:dyDescent="0.25">
      <c r="A32" t="s">
        <v>46</v>
      </c>
      <c r="J32" s="1"/>
      <c r="K32" s="1"/>
      <c r="L32" s="1"/>
      <c r="M32" s="1"/>
    </row>
    <row r="35" spans="1:7" x14ac:dyDescent="0.25">
      <c r="A35" s="1" t="s">
        <v>47</v>
      </c>
      <c r="B35" s="1"/>
      <c r="C35" s="1"/>
      <c r="E35" s="1" t="s">
        <v>48</v>
      </c>
      <c r="F35" s="1" t="s">
        <v>49</v>
      </c>
      <c r="G35" s="1"/>
    </row>
    <row r="36" spans="1:7" x14ac:dyDescent="0.25">
      <c r="A36" s="1"/>
      <c r="B36" s="1" t="s">
        <v>50</v>
      </c>
      <c r="C36" s="1"/>
      <c r="E36" s="60">
        <v>1200</v>
      </c>
      <c r="F36" s="60">
        <v>650</v>
      </c>
      <c r="G36" s="43"/>
    </row>
    <row r="37" spans="1:7" x14ac:dyDescent="0.25">
      <c r="A37" s="1"/>
      <c r="B37" s="1" t="s">
        <v>51</v>
      </c>
      <c r="C37" s="1"/>
      <c r="E37" s="60">
        <v>2000</v>
      </c>
      <c r="F37" s="60">
        <v>1150</v>
      </c>
      <c r="G37" s="43"/>
    </row>
    <row r="38" spans="1:7" x14ac:dyDescent="0.25">
      <c r="A38" s="1"/>
      <c r="B38" s="1" t="s">
        <v>52</v>
      </c>
      <c r="C38" s="1"/>
      <c r="E38" s="60">
        <v>2600</v>
      </c>
      <c r="F38" s="60">
        <v>1500</v>
      </c>
      <c r="G38" s="43"/>
    </row>
  </sheetData>
  <mergeCells count="1">
    <mergeCell ref="J1:M1"/>
  </mergeCells>
  <conditionalFormatting sqref="F20:H20">
    <cfRule type="cellIs" dxfId="20" priority="10" operator="lessThan">
      <formula>0.65</formula>
    </cfRule>
    <cfRule type="cellIs" dxfId="19" priority="11" operator="between">
      <formula>0.75</formula>
      <formula>0.65</formula>
    </cfRule>
    <cfRule type="cellIs" dxfId="18" priority="12" operator="greaterThan">
      <formula>0.75</formula>
    </cfRule>
  </conditionalFormatting>
  <conditionalFormatting sqref="F20:H20">
    <cfRule type="cellIs" dxfId="17" priority="7" operator="lessThan">
      <formula>0.75</formula>
    </cfRule>
    <cfRule type="cellIs" dxfId="16" priority="8" operator="between">
      <formula>1</formula>
      <formula>0.75</formula>
    </cfRule>
    <cfRule type="cellIs" dxfId="15" priority="9" operator="greaterThan">
      <formula>1</formula>
    </cfRule>
  </conditionalFormatting>
  <conditionalFormatting sqref="F30:H30">
    <cfRule type="cellIs" dxfId="14" priority="4" operator="lessThan">
      <formula>0.65</formula>
    </cfRule>
    <cfRule type="cellIs" dxfId="13" priority="5" operator="between">
      <formula>0.75</formula>
      <formula>0.65</formula>
    </cfRule>
    <cfRule type="cellIs" dxfId="12" priority="6" operator="greaterThan">
      <formula>0.75</formula>
    </cfRule>
  </conditionalFormatting>
  <conditionalFormatting sqref="F30:H30">
    <cfRule type="cellIs" dxfId="11" priority="1" operator="lessThan">
      <formula>0.75</formula>
    </cfRule>
    <cfRule type="cellIs" dxfId="10" priority="2" operator="between">
      <formula>1</formula>
      <formula>0.75</formula>
    </cfRule>
    <cfRule type="cellIs" dxfId="9" priority="3" operator="greaterThan">
      <formula>1</formula>
    </cfRule>
  </conditionalFormatting>
  <pageMargins left="0.7" right="0.7" top="0.75" bottom="0.75" header="0.3" footer="0.3"/>
  <pageSetup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zoomScale="115" zoomScaleNormal="115" workbookViewId="0">
      <selection activeCell="C13" sqref="C13"/>
    </sheetView>
  </sheetViews>
  <sheetFormatPr defaultRowHeight="15" x14ac:dyDescent="0.25"/>
  <cols>
    <col min="1" max="1" width="5.7109375" customWidth="1"/>
    <col min="2" max="2" width="42" customWidth="1"/>
    <col min="3" max="3" width="12.28515625" bestFit="1" customWidth="1"/>
    <col min="4" max="4" width="9.140625" style="1"/>
    <col min="5" max="5" width="11.42578125" bestFit="1" customWidth="1"/>
    <col min="6" max="8" width="21.28515625" customWidth="1"/>
    <col min="11" max="11" width="13.140625" customWidth="1"/>
    <col min="12" max="12" width="16.42578125" bestFit="1" customWidth="1"/>
    <col min="13" max="13" width="0" hidden="1" customWidth="1"/>
    <col min="14" max="14" width="11.140625" bestFit="1" customWidth="1"/>
    <col min="15" max="15" width="11.42578125" bestFit="1" customWidth="1"/>
  </cols>
  <sheetData>
    <row r="1" spans="1:14" x14ac:dyDescent="0.25">
      <c r="F1" s="2" t="s">
        <v>18</v>
      </c>
      <c r="G1" s="3" t="s">
        <v>19</v>
      </c>
      <c r="H1" s="2" t="s">
        <v>20</v>
      </c>
      <c r="K1" s="62" t="s">
        <v>2</v>
      </c>
      <c r="L1" s="63"/>
      <c r="M1" s="63"/>
      <c r="N1" s="64"/>
    </row>
    <row r="2" spans="1:14" x14ac:dyDescent="0.25">
      <c r="A2" t="s">
        <v>21</v>
      </c>
      <c r="C2" t="s">
        <v>22</v>
      </c>
      <c r="D2" s="4" t="s">
        <v>23</v>
      </c>
      <c r="F2" s="5"/>
      <c r="H2" s="5"/>
      <c r="K2" s="6"/>
      <c r="L2" s="6"/>
      <c r="M2" s="7"/>
      <c r="N2" s="8" t="s">
        <v>3</v>
      </c>
    </row>
    <row r="3" spans="1:14" x14ac:dyDescent="0.25">
      <c r="B3" t="s">
        <v>24</v>
      </c>
      <c r="C3">
        <v>150</v>
      </c>
      <c r="D3" s="9"/>
      <c r="F3" s="44"/>
      <c r="H3" s="44"/>
      <c r="K3" s="10"/>
      <c r="L3" s="10" t="s">
        <v>4</v>
      </c>
      <c r="M3" s="11"/>
      <c r="N3" s="12">
        <v>12</v>
      </c>
    </row>
    <row r="4" spans="1:14" x14ac:dyDescent="0.25">
      <c r="B4" t="s">
        <v>0</v>
      </c>
      <c r="C4" s="51">
        <v>0</v>
      </c>
      <c r="D4" s="9">
        <f>+C4</f>
        <v>0</v>
      </c>
      <c r="F4" s="44"/>
      <c r="H4" s="44"/>
      <c r="K4" s="10"/>
      <c r="L4" s="10" t="s">
        <v>70</v>
      </c>
      <c r="M4" s="11"/>
      <c r="N4" s="12">
        <v>20</v>
      </c>
    </row>
    <row r="5" spans="1:14" ht="15.75" thickBot="1" x14ac:dyDescent="0.3">
      <c r="D5" s="9"/>
      <c r="F5" s="44"/>
      <c r="H5" s="44"/>
      <c r="K5" s="10"/>
      <c r="L5" s="10" t="s">
        <v>71</v>
      </c>
      <c r="M5" s="11"/>
      <c r="N5" s="12">
        <v>60</v>
      </c>
    </row>
    <row r="6" spans="1:14" x14ac:dyDescent="0.25">
      <c r="A6" s="59" t="s">
        <v>25</v>
      </c>
      <c r="B6" s="14"/>
      <c r="C6" s="14"/>
      <c r="D6" s="15"/>
      <c r="E6" s="14"/>
      <c r="F6" s="45"/>
      <c r="G6" s="14"/>
      <c r="H6" s="46"/>
      <c r="K6" s="10" t="s">
        <v>7</v>
      </c>
      <c r="L6" s="10"/>
      <c r="M6" s="18"/>
      <c r="N6" s="19">
        <v>0</v>
      </c>
    </row>
    <row r="7" spans="1:14" x14ac:dyDescent="0.25">
      <c r="A7" s="20"/>
      <c r="B7" t="s">
        <v>26</v>
      </c>
      <c r="C7" t="s">
        <v>27</v>
      </c>
      <c r="D7" s="9"/>
      <c r="F7" s="44"/>
      <c r="H7" s="47"/>
      <c r="K7" s="10"/>
      <c r="L7" s="10" t="s">
        <v>8</v>
      </c>
      <c r="M7" s="11">
        <v>100</v>
      </c>
      <c r="N7" s="12">
        <v>3</v>
      </c>
    </row>
    <row r="8" spans="1:14" x14ac:dyDescent="0.25">
      <c r="A8" s="20"/>
      <c r="B8" s="22">
        <v>200</v>
      </c>
      <c r="C8" s="51">
        <v>0</v>
      </c>
      <c r="D8" s="9">
        <f>+C8*N3</f>
        <v>0</v>
      </c>
      <c r="F8" s="44"/>
      <c r="H8" s="47"/>
      <c r="K8" s="10"/>
      <c r="L8" s="10" t="s">
        <v>9</v>
      </c>
      <c r="M8" s="11">
        <v>100</v>
      </c>
      <c r="N8" s="12">
        <f>+M8*0.06*0.5</f>
        <v>3</v>
      </c>
    </row>
    <row r="9" spans="1:14" x14ac:dyDescent="0.25">
      <c r="A9" s="20"/>
      <c r="B9" s="22" t="s">
        <v>1</v>
      </c>
      <c r="C9" s="51">
        <v>0</v>
      </c>
      <c r="D9" s="9">
        <f>+C9*N4</f>
        <v>0</v>
      </c>
      <c r="F9" s="44"/>
      <c r="H9" s="47"/>
      <c r="K9" s="10"/>
      <c r="L9" s="10" t="s">
        <v>10</v>
      </c>
      <c r="M9" s="11">
        <v>100</v>
      </c>
      <c r="N9" s="12">
        <v>5</v>
      </c>
    </row>
    <row r="10" spans="1:14" x14ac:dyDescent="0.25">
      <c r="A10" s="20"/>
      <c r="B10" s="22">
        <v>1000</v>
      </c>
      <c r="C10" s="51">
        <v>0</v>
      </c>
      <c r="D10" s="9">
        <f>+C10*N5</f>
        <v>0</v>
      </c>
      <c r="F10" s="44"/>
      <c r="H10" s="47"/>
      <c r="K10" s="10"/>
      <c r="L10" s="10" t="s">
        <v>11</v>
      </c>
      <c r="M10" s="11">
        <v>100</v>
      </c>
      <c r="N10" s="12">
        <v>7</v>
      </c>
    </row>
    <row r="11" spans="1:14" x14ac:dyDescent="0.25">
      <c r="A11" s="20"/>
      <c r="B11" s="22"/>
      <c r="D11" s="9"/>
      <c r="F11" s="44"/>
      <c r="H11" s="47"/>
      <c r="K11" s="10"/>
      <c r="L11" s="10" t="s">
        <v>12</v>
      </c>
      <c r="M11" s="11">
        <v>100</v>
      </c>
      <c r="N11" s="12">
        <f>+M11*0.06*1.5</f>
        <v>9</v>
      </c>
    </row>
    <row r="12" spans="1:14" x14ac:dyDescent="0.25">
      <c r="A12" s="20" t="s">
        <v>28</v>
      </c>
      <c r="D12" s="9"/>
      <c r="F12" s="44"/>
      <c r="H12" s="47"/>
      <c r="K12" s="10"/>
      <c r="L12" s="10" t="s">
        <v>13</v>
      </c>
      <c r="M12" s="11">
        <v>100</v>
      </c>
      <c r="N12" s="12">
        <f>+M12*0.06*2</f>
        <v>12</v>
      </c>
    </row>
    <row r="13" spans="1:14" x14ac:dyDescent="0.25">
      <c r="A13" s="20"/>
      <c r="B13" t="s">
        <v>29</v>
      </c>
      <c r="C13" t="s">
        <v>30</v>
      </c>
      <c r="D13" s="9"/>
      <c r="F13" s="44"/>
      <c r="H13" s="47"/>
    </row>
    <row r="14" spans="1:14" x14ac:dyDescent="0.25">
      <c r="A14" s="20"/>
      <c r="B14" s="23" t="s">
        <v>31</v>
      </c>
      <c r="C14" s="51">
        <v>0</v>
      </c>
      <c r="D14" s="9">
        <f>ROUNDDOWN(C14/100,0)*N7</f>
        <v>0</v>
      </c>
      <c r="F14" s="44"/>
      <c r="H14" s="47"/>
    </row>
    <row r="15" spans="1:14" x14ac:dyDescent="0.25">
      <c r="A15" s="20"/>
      <c r="B15" s="23" t="s">
        <v>32</v>
      </c>
      <c r="C15" s="51">
        <v>0</v>
      </c>
      <c r="D15" s="9">
        <f t="shared" ref="D15:D19" si="0">ROUNDDOWN(C15/100,0)*N8</f>
        <v>0</v>
      </c>
      <c r="F15" s="44"/>
      <c r="H15" s="47"/>
    </row>
    <row r="16" spans="1:14" x14ac:dyDescent="0.25">
      <c r="A16" s="20"/>
      <c r="B16" s="23" t="s">
        <v>33</v>
      </c>
      <c r="C16" s="51">
        <v>0</v>
      </c>
      <c r="D16" s="9">
        <f t="shared" si="0"/>
        <v>0</v>
      </c>
      <c r="F16" s="44"/>
      <c r="H16" s="47"/>
    </row>
    <row r="17" spans="1:15" x14ac:dyDescent="0.25">
      <c r="A17" s="20"/>
      <c r="B17" s="23" t="s">
        <v>34</v>
      </c>
      <c r="C17" s="51">
        <v>0</v>
      </c>
      <c r="D17" s="9">
        <f t="shared" si="0"/>
        <v>0</v>
      </c>
      <c r="F17" s="44"/>
      <c r="H17" s="47"/>
    </row>
    <row r="18" spans="1:15" x14ac:dyDescent="0.25">
      <c r="A18" s="20"/>
      <c r="B18" s="23" t="s">
        <v>35</v>
      </c>
      <c r="C18" s="51">
        <v>0</v>
      </c>
      <c r="D18" s="9">
        <f t="shared" si="0"/>
        <v>0</v>
      </c>
      <c r="F18" s="44"/>
      <c r="H18" s="47"/>
      <c r="K18" s="10" t="s">
        <v>72</v>
      </c>
      <c r="L18" s="10"/>
      <c r="M18" s="11"/>
      <c r="N18" s="12"/>
      <c r="O18" s="12" t="s">
        <v>73</v>
      </c>
    </row>
    <row r="19" spans="1:15" x14ac:dyDescent="0.25">
      <c r="A19" s="20"/>
      <c r="B19" s="23" t="s">
        <v>36</v>
      </c>
      <c r="C19" s="51">
        <v>0</v>
      </c>
      <c r="D19" s="9">
        <f t="shared" si="0"/>
        <v>0</v>
      </c>
      <c r="F19" s="44"/>
      <c r="H19" s="47"/>
      <c r="K19" s="10"/>
      <c r="L19" s="10" t="s">
        <v>74</v>
      </c>
      <c r="M19" s="48"/>
      <c r="N19" s="12">
        <v>50</v>
      </c>
      <c r="O19" s="12">
        <v>75</v>
      </c>
    </row>
    <row r="20" spans="1:15" ht="15.75" thickBot="1" x14ac:dyDescent="0.3">
      <c r="A20" s="26" t="s">
        <v>37</v>
      </c>
      <c r="B20" s="27"/>
      <c r="C20" s="28"/>
      <c r="D20" s="29"/>
      <c r="E20" s="30">
        <f>+SUM(D8:D19)+D4</f>
        <v>0</v>
      </c>
      <c r="F20" s="31">
        <f>+$E$20/F47</f>
        <v>0</v>
      </c>
      <c r="G20" s="31">
        <f>+$E$20/F48</f>
        <v>0</v>
      </c>
      <c r="H20" s="32">
        <f>+E20/F49</f>
        <v>0</v>
      </c>
      <c r="K20" s="10"/>
      <c r="L20" s="10" t="s">
        <v>75</v>
      </c>
      <c r="M20" s="48"/>
      <c r="N20" s="12">
        <v>25</v>
      </c>
      <c r="O20" s="12">
        <v>38</v>
      </c>
    </row>
    <row r="21" spans="1:15" ht="15.75" thickBot="1" x14ac:dyDescent="0.3">
      <c r="D21" s="9"/>
      <c r="K21" s="10"/>
      <c r="L21" s="10" t="s">
        <v>76</v>
      </c>
      <c r="M21" s="48"/>
      <c r="N21" s="12">
        <v>13</v>
      </c>
      <c r="O21" s="12">
        <v>20</v>
      </c>
    </row>
    <row r="22" spans="1:15" x14ac:dyDescent="0.25">
      <c r="A22" s="13" t="s">
        <v>38</v>
      </c>
      <c r="B22" s="14"/>
      <c r="C22" s="14"/>
      <c r="D22" s="15"/>
      <c r="E22" s="14"/>
      <c r="F22" s="45"/>
      <c r="G22" s="14"/>
      <c r="H22" s="46"/>
      <c r="K22" s="10"/>
      <c r="L22" s="10" t="s">
        <v>77</v>
      </c>
      <c r="M22" s="48"/>
      <c r="N22" s="12">
        <v>5</v>
      </c>
      <c r="O22" s="12">
        <v>7</v>
      </c>
    </row>
    <row r="23" spans="1:15" x14ac:dyDescent="0.25">
      <c r="A23" s="20"/>
      <c r="B23" s="53" t="s">
        <v>53</v>
      </c>
      <c r="C23" s="51">
        <v>0</v>
      </c>
      <c r="D23" s="9">
        <f>+C23*N19</f>
        <v>0</v>
      </c>
      <c r="F23" s="44"/>
      <c r="H23" s="47"/>
      <c r="K23" s="10" t="s">
        <v>78</v>
      </c>
      <c r="L23" s="10"/>
      <c r="M23" s="48"/>
      <c r="N23" s="12"/>
      <c r="O23" s="12"/>
    </row>
    <row r="24" spans="1:15" x14ac:dyDescent="0.25">
      <c r="A24" s="20"/>
      <c r="B24" s="61" t="s">
        <v>54</v>
      </c>
      <c r="C24" s="51">
        <v>0</v>
      </c>
      <c r="D24" s="9">
        <f>+C24*N24</f>
        <v>0</v>
      </c>
      <c r="F24" s="44"/>
      <c r="H24" s="47"/>
      <c r="K24" s="10"/>
      <c r="L24" s="10" t="s">
        <v>74</v>
      </c>
      <c r="M24" s="48"/>
      <c r="N24" s="12">
        <v>100</v>
      </c>
      <c r="O24" s="12">
        <v>150</v>
      </c>
    </row>
    <row r="25" spans="1:15" x14ac:dyDescent="0.25">
      <c r="A25" s="20"/>
      <c r="B25" s="61" t="s">
        <v>55</v>
      </c>
      <c r="C25" s="51">
        <v>0</v>
      </c>
      <c r="D25" s="9">
        <f>+C25*O19</f>
        <v>0</v>
      </c>
      <c r="F25" s="44"/>
      <c r="H25" s="47"/>
      <c r="K25" s="10"/>
      <c r="L25" s="10" t="s">
        <v>75</v>
      </c>
      <c r="M25" s="48"/>
      <c r="N25" s="12">
        <v>50</v>
      </c>
      <c r="O25" s="12">
        <v>75</v>
      </c>
    </row>
    <row r="26" spans="1:15" x14ac:dyDescent="0.25">
      <c r="A26" s="20"/>
      <c r="B26" s="61" t="s">
        <v>56</v>
      </c>
      <c r="C26" s="51">
        <v>0</v>
      </c>
      <c r="D26" s="9">
        <f>+C26*O24</f>
        <v>0</v>
      </c>
      <c r="F26" s="44"/>
      <c r="H26" s="47"/>
      <c r="K26" s="10"/>
      <c r="L26" s="10" t="s">
        <v>76</v>
      </c>
      <c r="M26" s="48"/>
      <c r="N26" s="12">
        <v>25</v>
      </c>
      <c r="O26" s="12">
        <v>38</v>
      </c>
    </row>
    <row r="27" spans="1:15" x14ac:dyDescent="0.25">
      <c r="A27" s="20"/>
      <c r="B27" s="54" t="s">
        <v>57</v>
      </c>
      <c r="C27" s="51">
        <v>0</v>
      </c>
      <c r="D27" s="9">
        <f>+C27*N20</f>
        <v>0</v>
      </c>
      <c r="F27" s="44"/>
      <c r="H27" s="47"/>
      <c r="K27" s="10"/>
      <c r="L27" s="10" t="s">
        <v>77</v>
      </c>
      <c r="M27" s="48"/>
      <c r="N27" s="12">
        <v>10</v>
      </c>
      <c r="O27" s="12">
        <v>14</v>
      </c>
    </row>
    <row r="28" spans="1:15" x14ac:dyDescent="0.25">
      <c r="A28" s="20"/>
      <c r="B28" s="54" t="s">
        <v>58</v>
      </c>
      <c r="C28" s="51">
        <v>0</v>
      </c>
      <c r="D28" s="9">
        <f>+C28*N25</f>
        <v>0</v>
      </c>
      <c r="F28" s="44"/>
      <c r="H28" s="47"/>
    </row>
    <row r="29" spans="1:15" x14ac:dyDescent="0.25">
      <c r="A29" s="20"/>
      <c r="B29" s="54" t="s">
        <v>59</v>
      </c>
      <c r="C29" s="51">
        <v>0</v>
      </c>
      <c r="D29" s="9">
        <f>+C29*O20</f>
        <v>0</v>
      </c>
      <c r="F29" s="44"/>
      <c r="H29" s="47"/>
    </row>
    <row r="30" spans="1:15" x14ac:dyDescent="0.25">
      <c r="A30" s="20"/>
      <c r="B30" s="54" t="s">
        <v>56</v>
      </c>
      <c r="C30" s="51">
        <v>0</v>
      </c>
      <c r="D30" s="9">
        <f>+C30*O25</f>
        <v>0</v>
      </c>
      <c r="F30" s="44"/>
      <c r="H30" s="47"/>
    </row>
    <row r="31" spans="1:15" x14ac:dyDescent="0.25">
      <c r="A31" s="20"/>
      <c r="B31" s="55" t="s">
        <v>60</v>
      </c>
      <c r="C31" s="51">
        <v>0</v>
      </c>
      <c r="D31" s="9">
        <f>+C31*N21</f>
        <v>0</v>
      </c>
      <c r="F31" s="44"/>
      <c r="H31" s="47"/>
    </row>
    <row r="32" spans="1:15" x14ac:dyDescent="0.25">
      <c r="A32" s="20"/>
      <c r="B32" s="55" t="s">
        <v>61</v>
      </c>
      <c r="C32" s="51">
        <v>0</v>
      </c>
      <c r="D32" s="9">
        <f>+C32*N26</f>
        <v>0</v>
      </c>
      <c r="F32" s="44"/>
      <c r="H32" s="47"/>
    </row>
    <row r="33" spans="1:8" x14ac:dyDescent="0.25">
      <c r="A33" s="20"/>
      <c r="B33" s="55" t="s">
        <v>62</v>
      </c>
      <c r="C33" s="51">
        <v>0</v>
      </c>
      <c r="D33" s="9">
        <f>+C33*O21</f>
        <v>0</v>
      </c>
      <c r="F33" s="44"/>
      <c r="H33" s="47"/>
    </row>
    <row r="34" spans="1:8" s="1" customFormat="1" x14ac:dyDescent="0.25">
      <c r="A34" s="20"/>
      <c r="B34" s="55" t="s">
        <v>63</v>
      </c>
      <c r="C34" s="51">
        <v>0</v>
      </c>
      <c r="D34" s="9">
        <f>+C34*O26</f>
        <v>0</v>
      </c>
      <c r="E34"/>
      <c r="F34" s="44"/>
      <c r="G34"/>
      <c r="H34" s="47"/>
    </row>
    <row r="35" spans="1:8" s="1" customFormat="1" x14ac:dyDescent="0.25">
      <c r="A35" s="20"/>
      <c r="B35" s="56" t="s">
        <v>64</v>
      </c>
      <c r="C35" s="51">
        <v>0</v>
      </c>
      <c r="D35" s="9">
        <f>+C35*N22</f>
        <v>0</v>
      </c>
      <c r="E35"/>
      <c r="F35" s="44"/>
      <c r="G35"/>
      <c r="H35" s="47"/>
    </row>
    <row r="36" spans="1:8" x14ac:dyDescent="0.25">
      <c r="A36" s="20"/>
      <c r="B36" s="56" t="s">
        <v>65</v>
      </c>
      <c r="C36" s="51">
        <v>0</v>
      </c>
      <c r="D36" s="9">
        <f>+C36*N27</f>
        <v>0</v>
      </c>
      <c r="F36" s="44"/>
      <c r="H36" s="47"/>
    </row>
    <row r="37" spans="1:8" x14ac:dyDescent="0.25">
      <c r="A37" s="20"/>
      <c r="B37" s="56" t="s">
        <v>66</v>
      </c>
      <c r="C37" s="51">
        <v>0</v>
      </c>
      <c r="D37" s="9">
        <f>+C37*O22</f>
        <v>0</v>
      </c>
      <c r="F37" s="44"/>
      <c r="H37" s="47"/>
    </row>
    <row r="38" spans="1:8" x14ac:dyDescent="0.25">
      <c r="A38" s="20"/>
      <c r="B38" s="56" t="s">
        <v>67</v>
      </c>
      <c r="C38" s="51">
        <v>0</v>
      </c>
      <c r="D38" s="25">
        <f>+C38*O27</f>
        <v>0</v>
      </c>
      <c r="F38" s="44"/>
      <c r="H38" s="47"/>
    </row>
    <row r="39" spans="1:8" ht="15.75" thickBot="1" x14ac:dyDescent="0.3">
      <c r="A39" s="26" t="s">
        <v>68</v>
      </c>
      <c r="B39" s="27"/>
      <c r="C39" s="28"/>
      <c r="D39" s="29"/>
      <c r="E39" s="30">
        <f>+SUM(D23:D38)</f>
        <v>0</v>
      </c>
      <c r="F39" s="49"/>
      <c r="G39" s="28"/>
      <c r="H39" s="50"/>
    </row>
    <row r="40" spans="1:8" ht="15.75" thickBot="1" x14ac:dyDescent="0.3">
      <c r="A40" t="s">
        <v>44</v>
      </c>
      <c r="E40" s="36">
        <f>E39+E20</f>
        <v>0</v>
      </c>
    </row>
    <row r="41" spans="1:8" ht="16.5" thickTop="1" thickBot="1" x14ac:dyDescent="0.3"/>
    <row r="42" spans="1:8" ht="15.75" thickBot="1" x14ac:dyDescent="0.3">
      <c r="A42" s="39" t="s">
        <v>45</v>
      </c>
      <c r="B42" s="40"/>
      <c r="C42" s="40"/>
      <c r="D42" s="40"/>
      <c r="E42" s="40"/>
      <c r="F42" s="41">
        <f>+E40/E47</f>
        <v>0</v>
      </c>
      <c r="G42" s="41">
        <f>+E40/E48</f>
        <v>0</v>
      </c>
      <c r="H42" s="42">
        <f>+E40/E49</f>
        <v>0</v>
      </c>
    </row>
    <row r="43" spans="1:8" x14ac:dyDescent="0.25">
      <c r="A43" s="1"/>
      <c r="B43" s="1"/>
      <c r="C43" s="1"/>
      <c r="E43" s="1"/>
    </row>
    <row r="44" spans="1:8" x14ac:dyDescent="0.25">
      <c r="A44" t="s">
        <v>46</v>
      </c>
    </row>
    <row r="45" spans="1:8" x14ac:dyDescent="0.25">
      <c r="C45" s="1"/>
      <c r="G45" s="57"/>
    </row>
    <row r="46" spans="1:8" ht="15" customHeight="1" x14ac:dyDescent="0.25">
      <c r="A46" s="1" t="s">
        <v>47</v>
      </c>
      <c r="B46" s="1"/>
      <c r="C46" s="1"/>
      <c r="E46" s="1" t="s">
        <v>48</v>
      </c>
      <c r="F46" s="1" t="s">
        <v>49</v>
      </c>
      <c r="G46" s="57"/>
    </row>
    <row r="47" spans="1:8" x14ac:dyDescent="0.25">
      <c r="A47" s="1"/>
      <c r="B47" s="1" t="s">
        <v>50</v>
      </c>
      <c r="E47" s="60">
        <v>1200</v>
      </c>
      <c r="F47" s="60">
        <v>500</v>
      </c>
      <c r="G47" s="58"/>
    </row>
    <row r="48" spans="1:8" x14ac:dyDescent="0.25">
      <c r="A48" s="1"/>
      <c r="B48" s="1" t="s">
        <v>69</v>
      </c>
      <c r="E48" s="60">
        <v>2000</v>
      </c>
      <c r="F48" s="60">
        <v>850</v>
      </c>
    </row>
    <row r="49" spans="1:6" x14ac:dyDescent="0.25">
      <c r="A49" s="1"/>
      <c r="B49" s="1" t="s">
        <v>52</v>
      </c>
      <c r="E49" s="60">
        <v>2600</v>
      </c>
      <c r="F49" s="60">
        <v>1100</v>
      </c>
    </row>
  </sheetData>
  <mergeCells count="1">
    <mergeCell ref="K1:N1"/>
  </mergeCells>
  <conditionalFormatting sqref="F42:H42">
    <cfRule type="cellIs" dxfId="8" priority="7" operator="lessThan">
      <formula>0.65</formula>
    </cfRule>
    <cfRule type="cellIs" dxfId="7" priority="8" operator="between">
      <formula>0.75</formula>
      <formula>0.65</formula>
    </cfRule>
    <cfRule type="cellIs" dxfId="6" priority="9" operator="greaterThan">
      <formula>0.75</formula>
    </cfRule>
  </conditionalFormatting>
  <conditionalFormatting sqref="F20:H20">
    <cfRule type="cellIs" dxfId="5" priority="4" operator="lessThan">
      <formula>0.65</formula>
    </cfRule>
    <cfRule type="cellIs" dxfId="4" priority="5" operator="between">
      <formula>0.75</formula>
      <formula>0.65</formula>
    </cfRule>
    <cfRule type="cellIs" dxfId="3" priority="6" operator="greaterThan">
      <formula>0.75</formula>
    </cfRule>
  </conditionalFormatting>
  <conditionalFormatting sqref="F20:H20 F42:H42">
    <cfRule type="cellIs" dxfId="2" priority="1" operator="lessThan">
      <formula>0.75</formula>
    </cfRule>
    <cfRule type="cellIs" dxfId="1" priority="2" operator="between">
      <formula>1</formula>
      <formula>0.75</formula>
    </cfRule>
    <cfRule type="cellIs" dxfId="0" priority="3" operator="greater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起跑參賽者</vt:lpstr>
      <vt:lpstr>領跑參賽者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Gilbert</dc:creator>
  <cp:lastModifiedBy>Cherie Beal</cp:lastModifiedBy>
  <cp:lastPrinted>2019-10-30T15:02:04Z</cp:lastPrinted>
  <dcterms:created xsi:type="dcterms:W3CDTF">2019-10-22T22:30:23Z</dcterms:created>
  <dcterms:modified xsi:type="dcterms:W3CDTF">2019-11-06T17:54:57Z</dcterms:modified>
</cp:coreProperties>
</file>